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195" windowHeight="10740" activeTab="0"/>
  </bookViews>
  <sheets>
    <sheet name="таблица 92 дня усушки" sheetId="1" r:id="rId1"/>
    <sheet name="таблица 40 дней усушки" sheetId="2" r:id="rId2"/>
    <sheet name="Лист1 (3)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<sst xmlns="http://schemas.openxmlformats.org/spreadsheetml/2006/main" count="32" uniqueCount="16">
  <si>
    <t>№</t>
  </si>
  <si>
    <t>Вес по факту</t>
  </si>
  <si>
    <t>потеря веса граммы ( расчётная )</t>
  </si>
  <si>
    <t>потеря веса граммы ( по факту )</t>
  </si>
  <si>
    <t>Начальный вес</t>
  </si>
  <si>
    <t>Потеря веса % по факту</t>
  </si>
  <si>
    <t>примечания</t>
  </si>
  <si>
    <t>время вяления дни</t>
  </si>
  <si>
    <t>1% - расчётный</t>
  </si>
  <si>
    <t>30% усушки в граммах ( расчётный )</t>
  </si>
  <si>
    <t>Дата ( начало отсчёта )</t>
  </si>
  <si>
    <t>Потеря веса % ( расчётная)</t>
  </si>
  <si>
    <t>Дата ( расчётная )</t>
  </si>
  <si>
    <t>Вес ( расчётный )</t>
  </si>
  <si>
    <t>Дата по факту</t>
  </si>
  <si>
    <t>Итоговый вес ( расчётный 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</si>
</sst>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164" fontId="38" fillId="0" borderId="0" xfId="0" applyNumberFormat="1" applyFont="1" applyAlignment="1">
      <alignment/>
    </xf>
    <xf numFmtId="164" fontId="39" fillId="0" borderId="10" xfId="0" applyNumberFormat="1" applyFont="1" applyBorder="1" applyAlignment="1">
      <alignment/>
    </xf>
    <xf numFmtId="0" fontId="39" fillId="0" borderId="0" xfId="0" applyFont="1" applyAlignment="1">
      <alignment/>
    </xf>
    <xf numFmtId="164" fontId="39" fillId="0" borderId="0" xfId="0" applyNumberFormat="1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164" fontId="39" fillId="15" borderId="10" xfId="0" applyNumberFormat="1" applyFont="1" applyFill="1" applyBorder="1" applyAlignment="1">
      <alignment/>
    </xf>
    <xf numFmtId="0" fontId="40" fillId="15" borderId="10" xfId="0" applyFont="1" applyFill="1" applyBorder="1" applyAlignment="1">
      <alignment/>
    </xf>
    <xf numFmtId="164" fontId="39" fillId="33" borderId="10" xfId="0" applyNumberFormat="1" applyFont="1" applyFill="1" applyBorder="1" applyAlignment="1">
      <alignment/>
    </xf>
    <xf numFmtId="0" fontId="39" fillId="33" borderId="0" xfId="0" applyFont="1" applyFill="1" applyAlignment="1">
      <alignment/>
    </xf>
    <xf numFmtId="0" fontId="40" fillId="15" borderId="10" xfId="0" applyNumberFormat="1" applyFont="1" applyFill="1" applyBorder="1" applyAlignment="1">
      <alignment/>
    </xf>
    <xf numFmtId="164" fontId="41" fillId="15" borderId="10" xfId="0" applyNumberFormat="1" applyFont="1" applyFill="1" applyBorder="1" applyAlignment="1">
      <alignment/>
    </xf>
    <xf numFmtId="164" fontId="39" fillId="34" borderId="10" xfId="0" applyNumberFormat="1" applyFont="1" applyFill="1" applyBorder="1" applyAlignment="1">
      <alignment horizontal="center" vertical="center" wrapText="1"/>
    </xf>
    <xf numFmtId="164" fontId="39" fillId="34" borderId="10" xfId="0" applyNumberFormat="1" applyFont="1" applyFill="1" applyBorder="1" applyAlignment="1" applyProtection="1">
      <alignment/>
      <protection locked="0"/>
    </xf>
    <xf numFmtId="3" fontId="39" fillId="34" borderId="10" xfId="0" applyNumberFormat="1" applyFont="1" applyFill="1" applyBorder="1" applyAlignment="1">
      <alignment horizontal="center" vertical="center" textRotation="90" wrapText="1"/>
    </xf>
    <xf numFmtId="3" fontId="39" fillId="0" borderId="10" xfId="0" applyNumberFormat="1" applyFont="1" applyBorder="1" applyAlignment="1">
      <alignment horizontal="center" vertical="center" textRotation="90" wrapText="1"/>
    </xf>
    <xf numFmtId="3" fontId="39" fillId="34" borderId="10" xfId="0" applyNumberFormat="1" applyFont="1" applyFill="1" applyBorder="1" applyAlignment="1" applyProtection="1">
      <alignment/>
      <protection locked="0"/>
    </xf>
    <xf numFmtId="3" fontId="40" fillId="33" borderId="10" xfId="0" applyNumberFormat="1" applyFont="1" applyFill="1" applyBorder="1" applyAlignment="1">
      <alignment/>
    </xf>
    <xf numFmtId="3" fontId="39" fillId="0" borderId="10" xfId="0" applyNumberFormat="1" applyFont="1" applyBorder="1" applyAlignment="1">
      <alignment/>
    </xf>
    <xf numFmtId="3" fontId="39" fillId="15" borderId="10" xfId="0" applyNumberFormat="1" applyFont="1" applyFill="1" applyBorder="1" applyAlignment="1">
      <alignment/>
    </xf>
    <xf numFmtId="3" fontId="39" fillId="33" borderId="10" xfId="0" applyNumberFormat="1" applyFont="1" applyFill="1" applyBorder="1" applyAlignment="1">
      <alignment/>
    </xf>
    <xf numFmtId="3" fontId="39" fillId="0" borderId="0" xfId="0" applyNumberFormat="1" applyFont="1" applyAlignment="1">
      <alignment/>
    </xf>
    <xf numFmtId="3" fontId="39" fillId="34" borderId="10" xfId="0" applyNumberFormat="1" applyFont="1" applyFill="1" applyBorder="1" applyAlignment="1">
      <alignment horizontal="center" vertical="center" wrapText="1"/>
    </xf>
    <xf numFmtId="3" fontId="40" fillId="15" borderId="10" xfId="0" applyNumberFormat="1" applyFont="1" applyFill="1" applyBorder="1" applyAlignment="1">
      <alignment/>
    </xf>
    <xf numFmtId="3" fontId="39" fillId="7" borderId="10" xfId="0" applyNumberFormat="1" applyFont="1" applyFill="1" applyBorder="1" applyAlignment="1">
      <alignment horizontal="center" vertical="center" textRotation="90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9" fontId="39" fillId="7" borderId="10" xfId="0" applyNumberFormat="1" applyFont="1" applyFill="1" applyBorder="1" applyAlignment="1">
      <alignment horizontal="center" vertical="center" textRotation="90" wrapText="1"/>
    </xf>
    <xf numFmtId="0" fontId="39" fillId="7" borderId="10" xfId="0" applyNumberFormat="1" applyFont="1" applyFill="1" applyBorder="1" applyAlignment="1">
      <alignment horizontal="center" vertical="center" textRotation="90" wrapText="1"/>
    </xf>
    <xf numFmtId="3" fontId="39" fillId="7" borderId="10" xfId="0" applyNumberFormat="1" applyFont="1" applyFill="1" applyBorder="1" applyAlignment="1">
      <alignment horizontal="center" vertical="center" wrapText="1"/>
    </xf>
    <xf numFmtId="3" fontId="40" fillId="7" borderId="10" xfId="0" applyNumberFormat="1" applyFont="1" applyFill="1" applyBorder="1" applyAlignment="1">
      <alignment/>
    </xf>
    <xf numFmtId="164" fontId="38" fillId="7" borderId="10" xfId="0" applyNumberFormat="1" applyFont="1" applyFill="1" applyBorder="1" applyAlignment="1">
      <alignment/>
    </xf>
    <xf numFmtId="0" fontId="40" fillId="7" borderId="10" xfId="0" applyFont="1" applyFill="1" applyBorder="1" applyAlignment="1">
      <alignment/>
    </xf>
    <xf numFmtId="0" fontId="39" fillId="7" borderId="10" xfId="0" applyNumberFormat="1" applyFont="1" applyFill="1" applyBorder="1" applyAlignment="1">
      <alignment/>
    </xf>
    <xf numFmtId="3" fontId="39" fillId="7" borderId="10" xfId="0" applyNumberFormat="1" applyFont="1" applyFill="1" applyBorder="1" applyAlignment="1">
      <alignment/>
    </xf>
    <xf numFmtId="0" fontId="39" fillId="7" borderId="10" xfId="0" applyFont="1" applyFill="1" applyBorder="1" applyAlignment="1">
      <alignment/>
    </xf>
    <xf numFmtId="0" fontId="39" fillId="7" borderId="10" xfId="0" applyFont="1" applyFill="1" applyBorder="1" applyAlignment="1">
      <alignment horizontal="center" vertical="center" textRotation="90" wrapText="1"/>
    </xf>
    <xf numFmtId="3" fontId="39" fillId="6" borderId="10" xfId="0" applyNumberFormat="1" applyFont="1" applyFill="1" applyBorder="1" applyAlignment="1">
      <alignment/>
    </xf>
    <xf numFmtId="3" fontId="39" fillId="6" borderId="10" xfId="0" applyNumberFormat="1" applyFont="1" applyFill="1" applyBorder="1" applyAlignment="1">
      <alignment horizontal="center" vertical="center" textRotation="90" wrapText="1"/>
    </xf>
    <xf numFmtId="4" fontId="39" fillId="6" borderId="10" xfId="0" applyNumberFormat="1" applyFont="1" applyFill="1" applyBorder="1" applyAlignment="1">
      <alignment horizontal="center" vertical="center" textRotation="90" wrapText="1"/>
    </xf>
    <xf numFmtId="4" fontId="39" fillId="6" borderId="10" xfId="0" applyNumberFormat="1" applyFont="1" applyFill="1" applyBorder="1" applyAlignment="1">
      <alignment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 applyProtection="1">
      <alignment/>
      <protection locked="0"/>
    </xf>
    <xf numFmtId="0" fontId="38" fillId="15" borderId="10" xfId="0" applyFont="1" applyFill="1" applyBorder="1" applyAlignment="1" applyProtection="1">
      <alignment/>
      <protection locked="0"/>
    </xf>
    <xf numFmtId="0" fontId="38" fillId="33" borderId="10" xfId="0" applyFont="1" applyFill="1" applyBorder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164" fontId="38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38" fillId="34" borderId="10" xfId="0" applyNumberFormat="1" applyFont="1" applyFill="1" applyBorder="1" applyAlignment="1" applyProtection="1">
      <alignment/>
      <protection locked="0"/>
    </xf>
    <xf numFmtId="164" fontId="41" fillId="34" borderId="10" xfId="0" applyNumberFormat="1" applyFont="1" applyFill="1" applyBorder="1" applyAlignment="1" applyProtection="1">
      <alignment/>
      <protection locked="0"/>
    </xf>
    <xf numFmtId="164" fontId="38" fillId="0" borderId="0" xfId="0" applyNumberFormat="1" applyFont="1" applyAlignment="1" applyProtection="1">
      <alignment/>
      <protection locked="0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/>
      <protection locked="0"/>
    </xf>
    <xf numFmtId="4" fontId="39" fillId="0" borderId="10" xfId="0" applyNumberFormat="1" applyFont="1" applyBorder="1" applyAlignment="1" applyProtection="1">
      <alignment/>
      <protection locked="0"/>
    </xf>
    <xf numFmtId="0" fontId="39" fillId="33" borderId="10" xfId="0" applyFont="1" applyFill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39" fillId="15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9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5.00390625" style="55" customWidth="1"/>
    <col min="2" max="2" width="12.00390625" style="4" customWidth="1"/>
    <col min="3" max="3" width="9.140625" style="23" customWidth="1"/>
    <col min="4" max="4" width="8.140625" style="23" customWidth="1"/>
    <col min="5" max="5" width="8.57421875" style="23" customWidth="1"/>
    <col min="6" max="6" width="10.00390625" style="1" customWidth="1"/>
    <col min="7" max="7" width="5.28125" style="3" customWidth="1"/>
    <col min="8" max="8" width="6.421875" style="6" customWidth="1"/>
    <col min="9" max="9" width="10.57421875" style="23" customWidth="1"/>
    <col min="10" max="10" width="10.57421875" style="50" customWidth="1"/>
    <col min="11" max="11" width="9.421875" style="23" customWidth="1"/>
    <col min="12" max="12" width="9.00390625" style="23" customWidth="1"/>
    <col min="13" max="13" width="8.421875" style="23" customWidth="1"/>
    <col min="14" max="14" width="6.8515625" style="3" customWidth="1"/>
    <col min="15" max="15" width="9.140625" style="7" customWidth="1"/>
    <col min="16" max="16" width="15.28125" style="55" customWidth="1"/>
    <col min="17" max="16384" width="9.140625" style="3" customWidth="1"/>
  </cols>
  <sheetData>
    <row r="2" spans="1:16" s="5" customFormat="1" ht="171">
      <c r="A2" s="51" t="s">
        <v>0</v>
      </c>
      <c r="B2" s="14" t="s">
        <v>10</v>
      </c>
      <c r="C2" s="16" t="s">
        <v>4</v>
      </c>
      <c r="D2" s="17" t="s">
        <v>15</v>
      </c>
      <c r="E2" s="26" t="s">
        <v>9</v>
      </c>
      <c r="F2" s="27" t="s">
        <v>12</v>
      </c>
      <c r="G2" s="28" t="s">
        <v>8</v>
      </c>
      <c r="H2" s="29" t="s">
        <v>7</v>
      </c>
      <c r="I2" s="30" t="s">
        <v>13</v>
      </c>
      <c r="J2" s="47" t="s">
        <v>14</v>
      </c>
      <c r="K2" s="24" t="s">
        <v>1</v>
      </c>
      <c r="L2" s="26" t="s">
        <v>2</v>
      </c>
      <c r="M2" s="39" t="s">
        <v>3</v>
      </c>
      <c r="N2" s="37" t="s">
        <v>11</v>
      </c>
      <c r="O2" s="40" t="s">
        <v>5</v>
      </c>
      <c r="P2" s="51" t="s">
        <v>6</v>
      </c>
    </row>
    <row r="3" spans="1:16" ht="18.75">
      <c r="A3" s="52"/>
      <c r="B3" s="15">
        <v>42914</v>
      </c>
      <c r="C3" s="18">
        <v>580</v>
      </c>
      <c r="D3" s="19">
        <f>C3-(C3/100)*30</f>
        <v>406</v>
      </c>
      <c r="E3" s="31">
        <f>(C3/100)*30</f>
        <v>174</v>
      </c>
      <c r="F3" s="32"/>
      <c r="G3" s="33">
        <f>(C3/100)*1</f>
        <v>5.8</v>
      </c>
      <c r="H3" s="34"/>
      <c r="I3" s="35"/>
      <c r="J3" s="48"/>
      <c r="K3" s="18"/>
      <c r="L3" s="35"/>
      <c r="M3" s="38"/>
      <c r="N3" s="36"/>
      <c r="O3" s="41"/>
      <c r="P3" s="52"/>
    </row>
    <row r="4" spans="1:16" ht="18.75">
      <c r="A4" s="52"/>
      <c r="B4" s="2"/>
      <c r="C4" s="20"/>
      <c r="D4" s="20"/>
      <c r="E4" s="35"/>
      <c r="F4" s="32">
        <f>B3+2</f>
        <v>42916</v>
      </c>
      <c r="G4" s="36"/>
      <c r="H4" s="34">
        <f>F4-B3</f>
        <v>2</v>
      </c>
      <c r="I4" s="35">
        <f>C3-G3*2</f>
        <v>568.4</v>
      </c>
      <c r="J4" s="48">
        <v>42917</v>
      </c>
      <c r="K4" s="18">
        <v>570</v>
      </c>
      <c r="L4" s="35">
        <f>C3-I4</f>
        <v>11.600000000000023</v>
      </c>
      <c r="M4" s="38">
        <f>IF(ISBLANK(K4),"",(C3-K4))</f>
        <v>10</v>
      </c>
      <c r="N4" s="36">
        <f>L4/G3</f>
        <v>2.000000000000004</v>
      </c>
      <c r="O4" s="41">
        <f>IF(ISBLANK(K4),"",100-(K4*100)/C3)</f>
        <v>1.7241379310344769</v>
      </c>
      <c r="P4" s="52"/>
    </row>
    <row r="5" spans="1:16" ht="18.75">
      <c r="A5" s="52"/>
      <c r="B5" s="2"/>
      <c r="C5" s="20"/>
      <c r="D5" s="20"/>
      <c r="E5" s="35"/>
      <c r="F5" s="32">
        <f>F4+2</f>
        <v>42918</v>
      </c>
      <c r="G5" s="36"/>
      <c r="H5" s="34">
        <f>F5-B3</f>
        <v>4</v>
      </c>
      <c r="I5" s="35">
        <f>I4-G3*2</f>
        <v>556.8</v>
      </c>
      <c r="J5" s="48"/>
      <c r="K5" s="18">
        <v>530</v>
      </c>
      <c r="L5" s="35">
        <f>C3-I5</f>
        <v>23.200000000000045</v>
      </c>
      <c r="M5" s="38">
        <f>IF(ISBLANK(K5),"",(C3-K5))</f>
        <v>50</v>
      </c>
      <c r="N5" s="36">
        <f>L5/G3</f>
        <v>4.000000000000008</v>
      </c>
      <c r="O5" s="41">
        <f>IF(ISBLANK(K5),"",100-(K5*100)/C3)</f>
        <v>8.620689655172413</v>
      </c>
      <c r="P5" s="52"/>
    </row>
    <row r="6" spans="1:16" ht="18.75">
      <c r="A6" s="52"/>
      <c r="B6" s="2"/>
      <c r="C6" s="20"/>
      <c r="D6" s="20"/>
      <c r="E6" s="35"/>
      <c r="F6" s="32">
        <f aca="true" t="shared" si="0" ref="F6:F49">F5+2</f>
        <v>42920</v>
      </c>
      <c r="G6" s="36"/>
      <c r="H6" s="34">
        <f>F6-B3</f>
        <v>6</v>
      </c>
      <c r="I6" s="35">
        <f>I5-G3*2</f>
        <v>545.1999999999999</v>
      </c>
      <c r="J6" s="48"/>
      <c r="K6" s="18">
        <v>530</v>
      </c>
      <c r="L6" s="35">
        <f>C3-I6</f>
        <v>34.80000000000007</v>
      </c>
      <c r="M6" s="38">
        <f>IF(ISBLANK(K6),"",(C3-K6))</f>
        <v>50</v>
      </c>
      <c r="N6" s="36">
        <f>L6/G3</f>
        <v>6.0000000000000115</v>
      </c>
      <c r="O6" s="41">
        <f>IF(ISBLANK(K6),"",100-(K6*100)/C3)</f>
        <v>8.620689655172413</v>
      </c>
      <c r="P6" s="52"/>
    </row>
    <row r="7" spans="1:16" ht="18.75">
      <c r="A7" s="52"/>
      <c r="B7" s="2"/>
      <c r="C7" s="20"/>
      <c r="D7" s="20"/>
      <c r="E7" s="35"/>
      <c r="F7" s="32">
        <f t="shared" si="0"/>
        <v>42922</v>
      </c>
      <c r="G7" s="36"/>
      <c r="H7" s="34">
        <f>F7-B3</f>
        <v>8</v>
      </c>
      <c r="I7" s="35">
        <f>I6-G3*2</f>
        <v>533.5999999999999</v>
      </c>
      <c r="J7" s="48"/>
      <c r="K7" s="18">
        <v>500</v>
      </c>
      <c r="L7" s="35">
        <f>C3-I7</f>
        <v>46.40000000000009</v>
      </c>
      <c r="M7" s="38">
        <f>IF(ISBLANK(K7),"",(C3-K7))</f>
        <v>80</v>
      </c>
      <c r="N7" s="36">
        <f>L7/G3</f>
        <v>8.000000000000016</v>
      </c>
      <c r="O7" s="41">
        <f>IF(ISBLANK(K7),"",100-(K7*100)/C3)</f>
        <v>13.793103448275858</v>
      </c>
      <c r="P7" s="52"/>
    </row>
    <row r="8" spans="1:16" ht="18.75">
      <c r="A8" s="52"/>
      <c r="B8" s="2"/>
      <c r="C8" s="20"/>
      <c r="D8" s="20"/>
      <c r="E8" s="35"/>
      <c r="F8" s="32">
        <f t="shared" si="0"/>
        <v>42924</v>
      </c>
      <c r="G8" s="36"/>
      <c r="H8" s="34">
        <f>F8-B3</f>
        <v>10</v>
      </c>
      <c r="I8" s="35">
        <f>I7-G3*2</f>
        <v>521.9999999999999</v>
      </c>
      <c r="J8" s="48"/>
      <c r="K8" s="18"/>
      <c r="L8" s="35">
        <f>C3-I8</f>
        <v>58.000000000000114</v>
      </c>
      <c r="M8" s="38">
        <f>IF(ISBLANK(K8),"",(C3-K8))</f>
      </c>
      <c r="N8" s="36">
        <f>L8/G3</f>
        <v>10.00000000000002</v>
      </c>
      <c r="O8" s="41">
        <f>IF(ISBLANK(K8),"",100-(K8*100)/C3)</f>
      </c>
      <c r="P8" s="52"/>
    </row>
    <row r="9" spans="1:16" ht="18.75">
      <c r="A9" s="52"/>
      <c r="B9" s="2"/>
      <c r="C9" s="20"/>
      <c r="D9" s="20"/>
      <c r="E9" s="35"/>
      <c r="F9" s="32">
        <f t="shared" si="0"/>
        <v>42926</v>
      </c>
      <c r="G9" s="36"/>
      <c r="H9" s="34">
        <f>F9-B3</f>
        <v>12</v>
      </c>
      <c r="I9" s="35">
        <f>I8-G3*2</f>
        <v>510.39999999999986</v>
      </c>
      <c r="J9" s="48"/>
      <c r="K9" s="18"/>
      <c r="L9" s="35">
        <f>C3-I9</f>
        <v>69.60000000000014</v>
      </c>
      <c r="M9" s="38">
        <f>IF(ISBLANK(K9),"",(C3-K9))</f>
      </c>
      <c r="N9" s="36">
        <f>L9/G3</f>
        <v>12.000000000000023</v>
      </c>
      <c r="O9" s="41">
        <f>IF(ISBLANK(K9),"",100-(K9*100)/C3)</f>
      </c>
      <c r="P9" s="52"/>
    </row>
    <row r="10" spans="1:16" ht="18.75">
      <c r="A10" s="52"/>
      <c r="B10" s="2"/>
      <c r="C10" s="20"/>
      <c r="D10" s="20"/>
      <c r="E10" s="35"/>
      <c r="F10" s="32">
        <f t="shared" si="0"/>
        <v>42928</v>
      </c>
      <c r="G10" s="36"/>
      <c r="H10" s="34">
        <f>F10-B3</f>
        <v>14</v>
      </c>
      <c r="I10" s="35">
        <f>I9-G3*2</f>
        <v>498.79999999999984</v>
      </c>
      <c r="J10" s="48"/>
      <c r="K10" s="18"/>
      <c r="L10" s="35">
        <f>C3-I10</f>
        <v>81.20000000000016</v>
      </c>
      <c r="M10" s="38">
        <f>IF(ISBLANK(K10),"",(C3-K10))</f>
      </c>
      <c r="N10" s="36">
        <f>L10/G3</f>
        <v>14.000000000000028</v>
      </c>
      <c r="O10" s="41">
        <f>IF(ISBLANK(K10),"",100-(K10*100)/C3)</f>
      </c>
      <c r="P10" s="52"/>
    </row>
    <row r="11" spans="1:16" ht="18.75">
      <c r="A11" s="52"/>
      <c r="B11" s="2"/>
      <c r="C11" s="20"/>
      <c r="D11" s="20"/>
      <c r="E11" s="35"/>
      <c r="F11" s="32">
        <f t="shared" si="0"/>
        <v>42930</v>
      </c>
      <c r="G11" s="36"/>
      <c r="H11" s="34">
        <f>F11-B3</f>
        <v>16</v>
      </c>
      <c r="I11" s="35">
        <f>I10-G3*2</f>
        <v>487.1999999999998</v>
      </c>
      <c r="J11" s="48"/>
      <c r="K11" s="18"/>
      <c r="L11" s="35">
        <f>C3-I11</f>
        <v>92.80000000000018</v>
      </c>
      <c r="M11" s="38">
        <f>IF(ISBLANK(K11),"",(C3-K11))</f>
      </c>
      <c r="N11" s="36">
        <f>L11/G3</f>
        <v>16.000000000000032</v>
      </c>
      <c r="O11" s="41">
        <f>IF(ISBLANK(K11),"",100-(K11*100)/C3)</f>
      </c>
      <c r="P11" s="52"/>
    </row>
    <row r="12" spans="1:16" ht="18.75">
      <c r="A12" s="52"/>
      <c r="B12" s="2"/>
      <c r="C12" s="20"/>
      <c r="D12" s="20"/>
      <c r="E12" s="35"/>
      <c r="F12" s="32">
        <f t="shared" si="0"/>
        <v>42932</v>
      </c>
      <c r="G12" s="36"/>
      <c r="H12" s="34">
        <f>F12-B3</f>
        <v>18</v>
      </c>
      <c r="I12" s="35">
        <f>I11-G3*2</f>
        <v>475.5999999999998</v>
      </c>
      <c r="J12" s="48"/>
      <c r="K12" s="18"/>
      <c r="L12" s="35">
        <f>C3-I12</f>
        <v>104.4000000000002</v>
      </c>
      <c r="M12" s="38">
        <f>IF(ISBLANK(K12),"",(C3-K12))</f>
      </c>
      <c r="N12" s="36">
        <f>L12/G3</f>
        <v>18.000000000000036</v>
      </c>
      <c r="O12" s="41">
        <f>IF(ISBLANK(K12),"",100-(K12*100)/C3)</f>
      </c>
      <c r="P12" s="52"/>
    </row>
    <row r="13" spans="1:16" ht="18.75">
      <c r="A13" s="52"/>
      <c r="B13" s="2"/>
      <c r="C13" s="20"/>
      <c r="D13" s="20"/>
      <c r="E13" s="35"/>
      <c r="F13" s="32">
        <f t="shared" si="0"/>
        <v>42934</v>
      </c>
      <c r="G13" s="36"/>
      <c r="H13" s="34">
        <f>F13-B3</f>
        <v>20</v>
      </c>
      <c r="I13" s="35">
        <f>I12-G3*2</f>
        <v>463.9999999999998</v>
      </c>
      <c r="J13" s="48"/>
      <c r="K13" s="18"/>
      <c r="L13" s="35">
        <f>C3-I13</f>
        <v>116.00000000000023</v>
      </c>
      <c r="M13" s="38">
        <f>IF(ISBLANK(K13),"",(C3-K13))</f>
      </c>
      <c r="N13" s="36">
        <f>L13/G3</f>
        <v>20.00000000000004</v>
      </c>
      <c r="O13" s="41">
        <f>IF(ISBLANK(K13),"",100-(K13*100)/C3)</f>
      </c>
      <c r="P13" s="52"/>
    </row>
    <row r="14" spans="1:16" ht="18.75">
      <c r="A14" s="52"/>
      <c r="B14" s="2"/>
      <c r="C14" s="20"/>
      <c r="D14" s="20"/>
      <c r="E14" s="35"/>
      <c r="F14" s="32">
        <f t="shared" si="0"/>
        <v>42936</v>
      </c>
      <c r="G14" s="36"/>
      <c r="H14" s="34">
        <f>F14-B3</f>
        <v>22</v>
      </c>
      <c r="I14" s="35">
        <f>I13-G3*2</f>
        <v>452.39999999999975</v>
      </c>
      <c r="J14" s="48"/>
      <c r="K14" s="18"/>
      <c r="L14" s="35">
        <f>C3-I14</f>
        <v>127.60000000000025</v>
      </c>
      <c r="M14" s="38">
        <f>IF(ISBLANK(K14),"",(C3-K14))</f>
      </c>
      <c r="N14" s="36">
        <f>L14/G3</f>
        <v>22.000000000000043</v>
      </c>
      <c r="O14" s="41">
        <f>IF(ISBLANK(K14),"",100-(K14*100)/C3)</f>
      </c>
      <c r="P14" s="52"/>
    </row>
    <row r="15" spans="1:16" ht="18.75">
      <c r="A15" s="52"/>
      <c r="B15" s="2"/>
      <c r="C15" s="20"/>
      <c r="D15" s="20"/>
      <c r="E15" s="35"/>
      <c r="F15" s="32">
        <f t="shared" si="0"/>
        <v>42938</v>
      </c>
      <c r="G15" s="36"/>
      <c r="H15" s="34">
        <f>F15-B3</f>
        <v>24</v>
      </c>
      <c r="I15" s="35">
        <f>I14-G3*2</f>
        <v>440.7999999999997</v>
      </c>
      <c r="J15" s="48"/>
      <c r="K15" s="18"/>
      <c r="L15" s="35">
        <f>C3-I15</f>
        <v>139.20000000000027</v>
      </c>
      <c r="M15" s="38">
        <f>IF(ISBLANK(K15),"",(C3-K15))</f>
      </c>
      <c r="N15" s="36">
        <f>L15/G3</f>
        <v>24.000000000000046</v>
      </c>
      <c r="O15" s="41">
        <f>IF(ISBLANK(K15),"",100-(K15*100)/C3)</f>
      </c>
      <c r="P15" s="52"/>
    </row>
    <row r="16" spans="1:16" ht="18.75">
      <c r="A16" s="52"/>
      <c r="B16" s="2"/>
      <c r="C16" s="20"/>
      <c r="D16" s="20"/>
      <c r="E16" s="35"/>
      <c r="F16" s="32">
        <f t="shared" si="0"/>
        <v>42940</v>
      </c>
      <c r="G16" s="36"/>
      <c r="H16" s="34">
        <f>F16-B3</f>
        <v>26</v>
      </c>
      <c r="I16" s="35">
        <f>I15-G3*2</f>
        <v>429.1999999999997</v>
      </c>
      <c r="J16" s="48"/>
      <c r="K16" s="18"/>
      <c r="L16" s="35">
        <f>C3-I16</f>
        <v>150.8000000000003</v>
      </c>
      <c r="M16" s="38">
        <f>IF(ISBLANK(K16),"",(C3-K16))</f>
      </c>
      <c r="N16" s="36">
        <f>L16/G3</f>
        <v>26.000000000000053</v>
      </c>
      <c r="O16" s="41">
        <f>IF(ISBLANK(K16),"",100-(K16*100)/C3)</f>
      </c>
      <c r="P16" s="52"/>
    </row>
    <row r="17" spans="1:16" ht="18.75">
      <c r="A17" s="52"/>
      <c r="B17" s="2"/>
      <c r="C17" s="20"/>
      <c r="D17" s="20"/>
      <c r="E17" s="35"/>
      <c r="F17" s="32">
        <f t="shared" si="0"/>
        <v>42942</v>
      </c>
      <c r="G17" s="36"/>
      <c r="H17" s="34">
        <f>F17-B3</f>
        <v>28</v>
      </c>
      <c r="I17" s="35">
        <f>I16-G3*2</f>
        <v>417.5999999999997</v>
      </c>
      <c r="J17" s="48"/>
      <c r="K17" s="18"/>
      <c r="L17" s="35">
        <f>C3-I17</f>
        <v>162.40000000000032</v>
      </c>
      <c r="M17" s="38">
        <f>IF(ISBLANK(K17),"",(C3-K17))</f>
      </c>
      <c r="N17" s="36">
        <f>L17/G3</f>
        <v>28.000000000000057</v>
      </c>
      <c r="O17" s="41">
        <f>IF(ISBLANK(K17),"",100-(K17*100)/C3)</f>
      </c>
      <c r="P17" s="52"/>
    </row>
    <row r="18" spans="1:16" ht="18.75">
      <c r="A18" s="56"/>
      <c r="B18" s="8"/>
      <c r="C18" s="21"/>
      <c r="D18" s="21"/>
      <c r="E18" s="21"/>
      <c r="F18" s="13">
        <f t="shared" si="0"/>
        <v>42944</v>
      </c>
      <c r="G18" s="9"/>
      <c r="H18" s="12">
        <f>F18-B3</f>
        <v>30</v>
      </c>
      <c r="I18" s="25">
        <f>I17-G3*2</f>
        <v>405.99999999999966</v>
      </c>
      <c r="J18" s="49"/>
      <c r="K18" s="18"/>
      <c r="L18" s="25">
        <f>C3-I18</f>
        <v>174.00000000000034</v>
      </c>
      <c r="M18" s="21">
        <f>IF(ISBLANK(K18),"",(C3-K18))</f>
      </c>
      <c r="N18" s="9">
        <f>L18/G3</f>
        <v>30.00000000000006</v>
      </c>
      <c r="O18" s="41">
        <f>IF(ISBLANK(K18),"",100-(K18*100)/C3)</f>
      </c>
      <c r="P18" s="53">
        <f>IF(ISBLANK(K19),"",100-(K19*100)/C3)</f>
      </c>
    </row>
    <row r="19" spans="1:16" s="11" customFormat="1" ht="18.75">
      <c r="A19" s="54"/>
      <c r="B19" s="10"/>
      <c r="C19" s="22"/>
      <c r="D19" s="22"/>
      <c r="E19" s="35"/>
      <c r="F19" s="32">
        <f t="shared" si="0"/>
        <v>42946</v>
      </c>
      <c r="G19" s="36"/>
      <c r="H19" s="34">
        <f>F19-B3</f>
        <v>32</v>
      </c>
      <c r="I19" s="35">
        <f>I18-G3*2</f>
        <v>394.39999999999964</v>
      </c>
      <c r="J19" s="48"/>
      <c r="K19" s="18"/>
      <c r="L19" s="35">
        <f>C3-I19</f>
        <v>185.60000000000036</v>
      </c>
      <c r="M19" s="38">
        <f>IF(ISBLANK(K19),"",(C3-K19))</f>
      </c>
      <c r="N19" s="36">
        <f>L19/G3</f>
        <v>32.000000000000064</v>
      </c>
      <c r="O19" s="41">
        <f>IF(ISBLANK(K19),"",100-(K19*100)/C3)</f>
      </c>
      <c r="P19" s="54"/>
    </row>
    <row r="20" spans="1:16" ht="18.75">
      <c r="A20" s="52"/>
      <c r="B20" s="2"/>
      <c r="C20" s="20"/>
      <c r="D20" s="20"/>
      <c r="E20" s="35"/>
      <c r="F20" s="32">
        <f t="shared" si="0"/>
        <v>42948</v>
      </c>
      <c r="G20" s="36"/>
      <c r="H20" s="34">
        <f>F20-B3</f>
        <v>34</v>
      </c>
      <c r="I20" s="35">
        <f>I19-G3*2</f>
        <v>382.7999999999996</v>
      </c>
      <c r="J20" s="48"/>
      <c r="K20" s="18"/>
      <c r="L20" s="35">
        <f>C3-I20</f>
        <v>197.2000000000004</v>
      </c>
      <c r="M20" s="38">
        <f>IF(ISBLANK(K20),"",(C3-K20))</f>
      </c>
      <c r="N20" s="36">
        <f>L20/G3</f>
        <v>34.00000000000007</v>
      </c>
      <c r="O20" s="41">
        <f>IF(ISBLANK(K20),"",100-(K20*100)/C3)</f>
      </c>
      <c r="P20" s="52"/>
    </row>
    <row r="21" spans="1:16" ht="18.75">
      <c r="A21" s="52"/>
      <c r="B21" s="2"/>
      <c r="C21" s="20"/>
      <c r="D21" s="20"/>
      <c r="E21" s="35"/>
      <c r="F21" s="32">
        <f t="shared" si="0"/>
        <v>42950</v>
      </c>
      <c r="G21" s="36"/>
      <c r="H21" s="34">
        <f>F21-B3</f>
        <v>36</v>
      </c>
      <c r="I21" s="35">
        <f>I20-G3*2</f>
        <v>371.1999999999996</v>
      </c>
      <c r="J21" s="48"/>
      <c r="K21" s="18"/>
      <c r="L21" s="35">
        <f>C3-I21</f>
        <v>208.8000000000004</v>
      </c>
      <c r="M21" s="38">
        <f>IF(ISBLANK(K21),"",(C3-K21))</f>
      </c>
      <c r="N21" s="36">
        <f>L21/G3</f>
        <v>36.00000000000007</v>
      </c>
      <c r="O21" s="41">
        <f>IF(ISBLANK(K21),"",100-(K21*100)/C3)</f>
      </c>
      <c r="P21" s="52"/>
    </row>
    <row r="22" spans="1:16" ht="18.75">
      <c r="A22" s="52"/>
      <c r="B22" s="2"/>
      <c r="C22" s="20"/>
      <c r="D22" s="20"/>
      <c r="E22" s="35"/>
      <c r="F22" s="32">
        <f t="shared" si="0"/>
        <v>42952</v>
      </c>
      <c r="G22" s="36"/>
      <c r="H22" s="34">
        <f>F22-B3</f>
        <v>38</v>
      </c>
      <c r="I22" s="35">
        <f>I21-G3*2</f>
        <v>359.59999999999957</v>
      </c>
      <c r="J22" s="48"/>
      <c r="K22" s="18"/>
      <c r="L22" s="35">
        <f>C3-I22</f>
        <v>220.40000000000043</v>
      </c>
      <c r="M22" s="38">
        <f>IF(ISBLANK(K22),"",(C3-K22))</f>
      </c>
      <c r="N22" s="36">
        <f>L22/G3</f>
        <v>38.00000000000008</v>
      </c>
      <c r="O22" s="41">
        <f>IF(ISBLANK(K22),"",100-(K22*100)/C3)</f>
      </c>
      <c r="P22" s="52"/>
    </row>
    <row r="23" spans="1:16" ht="18.75">
      <c r="A23" s="52"/>
      <c r="B23" s="2"/>
      <c r="C23" s="20"/>
      <c r="D23" s="20"/>
      <c r="E23" s="35"/>
      <c r="F23" s="32">
        <f t="shared" si="0"/>
        <v>42954</v>
      </c>
      <c r="G23" s="36"/>
      <c r="H23" s="34">
        <f>F23-B3</f>
        <v>40</v>
      </c>
      <c r="I23" s="35">
        <f>I22-G3*2</f>
        <v>347.99999999999955</v>
      </c>
      <c r="J23" s="48"/>
      <c r="K23" s="18"/>
      <c r="L23" s="35">
        <f>C3-I23</f>
        <v>232.00000000000045</v>
      </c>
      <c r="M23" s="38">
        <f>IF(ISBLANK(K23),"",(C3-K23))</f>
      </c>
      <c r="N23" s="36">
        <f>L23/G3</f>
        <v>40.00000000000008</v>
      </c>
      <c r="O23" s="41">
        <f>IF(ISBLANK(K23),"",100-(K23*100)/C3)</f>
      </c>
      <c r="P23" s="52"/>
    </row>
    <row r="24" spans="1:16" ht="18.75">
      <c r="A24" s="52"/>
      <c r="B24" s="2"/>
      <c r="C24" s="20"/>
      <c r="D24" s="20"/>
      <c r="E24" s="35"/>
      <c r="F24" s="32">
        <f t="shared" si="0"/>
        <v>42956</v>
      </c>
      <c r="G24" s="36"/>
      <c r="H24" s="34">
        <f>F24-B3</f>
        <v>42</v>
      </c>
      <c r="I24" s="35">
        <f>I23-G3*2</f>
        <v>336.3999999999995</v>
      </c>
      <c r="J24" s="48"/>
      <c r="K24" s="18"/>
      <c r="L24" s="35">
        <f>C3-I24</f>
        <v>243.60000000000048</v>
      </c>
      <c r="M24" s="38">
        <f>IF(ISBLANK(K24),"",(C3-K24))</f>
      </c>
      <c r="N24" s="36">
        <f>L24/G3</f>
        <v>42.000000000000085</v>
      </c>
      <c r="O24" s="41">
        <f>IF(ISBLANK(K24),"",100-(K24*100)/C3)</f>
      </c>
      <c r="P24" s="52"/>
    </row>
    <row r="25" spans="1:16" ht="18.75">
      <c r="A25" s="52"/>
      <c r="B25" s="2"/>
      <c r="C25" s="20"/>
      <c r="D25" s="20"/>
      <c r="E25" s="35"/>
      <c r="F25" s="32">
        <f t="shared" si="0"/>
        <v>42958</v>
      </c>
      <c r="G25" s="36"/>
      <c r="H25" s="34">
        <f>F25-B3</f>
        <v>44</v>
      </c>
      <c r="I25" s="35">
        <f>I24-G3*2</f>
        <v>324.7999999999995</v>
      </c>
      <c r="J25" s="48"/>
      <c r="K25" s="18"/>
      <c r="L25" s="35">
        <f>C3-I25</f>
        <v>255.2000000000005</v>
      </c>
      <c r="M25" s="38">
        <f>IF(ISBLANK(K25),"",(C3-K25))</f>
      </c>
      <c r="N25" s="36">
        <f>L25/G3</f>
        <v>44.000000000000085</v>
      </c>
      <c r="O25" s="41">
        <f>IF(ISBLANK(K25),"",100-(K25*100)/C3)</f>
      </c>
      <c r="P25" s="52"/>
    </row>
    <row r="26" spans="1:16" ht="18.75">
      <c r="A26" s="52"/>
      <c r="B26" s="2"/>
      <c r="C26" s="20"/>
      <c r="D26" s="20"/>
      <c r="E26" s="35"/>
      <c r="F26" s="32">
        <f t="shared" si="0"/>
        <v>42960</v>
      </c>
      <c r="G26" s="36"/>
      <c r="H26" s="34">
        <f>F26-B3</f>
        <v>46</v>
      </c>
      <c r="I26" s="35">
        <f>I25-G3*2</f>
        <v>313.1999999999995</v>
      </c>
      <c r="J26" s="48"/>
      <c r="K26" s="18"/>
      <c r="L26" s="35">
        <f>C3-I26</f>
        <v>266.8000000000005</v>
      </c>
      <c r="M26" s="38">
        <f>IF(ISBLANK(K26),"",(C3-K26))</f>
      </c>
      <c r="N26" s="36">
        <f>L26/G3</f>
        <v>46.00000000000009</v>
      </c>
      <c r="O26" s="41">
        <f>IF(ISBLANK(K26),"",100-(K26*100)/C3)</f>
      </c>
      <c r="P26" s="52"/>
    </row>
    <row r="27" spans="1:16" ht="18.75">
      <c r="A27" s="52"/>
      <c r="B27" s="2"/>
      <c r="C27" s="20"/>
      <c r="D27" s="20"/>
      <c r="E27" s="35"/>
      <c r="F27" s="32">
        <f t="shared" si="0"/>
        <v>42962</v>
      </c>
      <c r="G27" s="36"/>
      <c r="H27" s="34">
        <f>F27-B3</f>
        <v>48</v>
      </c>
      <c r="I27" s="35">
        <f>I26-G3*2</f>
        <v>301.59999999999945</v>
      </c>
      <c r="J27" s="48"/>
      <c r="K27" s="18"/>
      <c r="L27" s="35">
        <f>C3-I27</f>
        <v>278.40000000000055</v>
      </c>
      <c r="M27" s="38">
        <f>IF(ISBLANK(K27),"",(C3-K27))</f>
      </c>
      <c r="N27" s="36">
        <f>L27/G3</f>
        <v>48.00000000000009</v>
      </c>
      <c r="O27" s="41">
        <f>IF(ISBLANK(K27),"",100-(K27*100)/C3)</f>
      </c>
      <c r="P27" s="52"/>
    </row>
    <row r="28" spans="1:16" ht="18.75">
      <c r="A28" s="52"/>
      <c r="B28" s="2"/>
      <c r="C28" s="20"/>
      <c r="D28" s="20"/>
      <c r="E28" s="35"/>
      <c r="F28" s="32">
        <f t="shared" si="0"/>
        <v>42964</v>
      </c>
      <c r="G28" s="36"/>
      <c r="H28" s="34">
        <f>F28-B3</f>
        <v>50</v>
      </c>
      <c r="I28" s="35">
        <f>I27-G3*2</f>
        <v>289.99999999999943</v>
      </c>
      <c r="J28" s="48"/>
      <c r="K28" s="18"/>
      <c r="L28" s="35">
        <f>C3-I28</f>
        <v>290.00000000000057</v>
      </c>
      <c r="M28" s="38">
        <f>IF(ISBLANK(K28),"",(C3-K28))</f>
      </c>
      <c r="N28" s="36">
        <f>L28/G3</f>
        <v>50.0000000000001</v>
      </c>
      <c r="O28" s="41">
        <f>IF(ISBLANK(K28),"",100-(K28*100)/C3)</f>
      </c>
      <c r="P28" s="52"/>
    </row>
    <row r="29" spans="1:16" ht="18.75">
      <c r="A29" s="52"/>
      <c r="B29" s="2"/>
      <c r="C29" s="20"/>
      <c r="D29" s="20"/>
      <c r="E29" s="35"/>
      <c r="F29" s="32">
        <f t="shared" si="0"/>
        <v>42966</v>
      </c>
      <c r="G29" s="36"/>
      <c r="H29" s="34">
        <f>F29-B3</f>
        <v>52</v>
      </c>
      <c r="I29" s="35">
        <f>I28-G3*2</f>
        <v>278.3999999999994</v>
      </c>
      <c r="J29" s="48"/>
      <c r="K29" s="18"/>
      <c r="L29" s="35">
        <f>C3-I29</f>
        <v>301.6000000000006</v>
      </c>
      <c r="M29" s="38">
        <f>IF(ISBLANK(K29),"",(C3-K29))</f>
      </c>
      <c r="N29" s="36">
        <f>L29/G3</f>
        <v>52.00000000000011</v>
      </c>
      <c r="O29" s="41">
        <f>IF(ISBLANK(K29),"",100-(K29*100)/C3)</f>
      </c>
      <c r="P29" s="52"/>
    </row>
    <row r="30" spans="1:16" ht="18.75">
      <c r="A30" s="52"/>
      <c r="B30" s="2"/>
      <c r="C30" s="20"/>
      <c r="D30" s="20"/>
      <c r="E30" s="35"/>
      <c r="F30" s="32">
        <f t="shared" si="0"/>
        <v>42968</v>
      </c>
      <c r="G30" s="36"/>
      <c r="H30" s="34">
        <f>F30-B3</f>
        <v>54</v>
      </c>
      <c r="I30" s="35">
        <f>I29-G3*2</f>
        <v>266.7999999999994</v>
      </c>
      <c r="J30" s="48"/>
      <c r="K30" s="18"/>
      <c r="L30" s="35">
        <f>C3-I30</f>
        <v>313.2000000000006</v>
      </c>
      <c r="M30" s="38">
        <f>IF(ISBLANK(K30),"",(C3-K30))</f>
      </c>
      <c r="N30" s="36">
        <f>L30/G3</f>
        <v>54.00000000000011</v>
      </c>
      <c r="O30" s="41">
        <f>IF(ISBLANK(K30),"",100-(K30*100)/C3)</f>
      </c>
      <c r="P30" s="52"/>
    </row>
    <row r="31" spans="1:16" ht="18.75">
      <c r="A31" s="52"/>
      <c r="B31" s="2"/>
      <c r="C31" s="20"/>
      <c r="D31" s="20"/>
      <c r="E31" s="35"/>
      <c r="F31" s="32">
        <f t="shared" si="0"/>
        <v>42970</v>
      </c>
      <c r="G31" s="36"/>
      <c r="H31" s="34">
        <f>F31-B3</f>
        <v>56</v>
      </c>
      <c r="I31" s="35">
        <f>I30-G3*2</f>
        <v>255.1999999999994</v>
      </c>
      <c r="J31" s="48"/>
      <c r="K31" s="18"/>
      <c r="L31" s="35">
        <f>C3-I31</f>
        <v>324.80000000000064</v>
      </c>
      <c r="M31" s="38">
        <f>IF(ISBLANK(K31),"",(C3-K31))</f>
      </c>
      <c r="N31" s="36">
        <f>L31/G3</f>
        <v>56.000000000000114</v>
      </c>
      <c r="O31" s="41">
        <f>IF(ISBLANK(K31),"",100-(K31*100)/C3)</f>
      </c>
      <c r="P31" s="52"/>
    </row>
    <row r="32" spans="1:16" ht="18.75">
      <c r="A32" s="52"/>
      <c r="B32" s="2"/>
      <c r="C32" s="20"/>
      <c r="D32" s="20"/>
      <c r="E32" s="35"/>
      <c r="F32" s="32">
        <f t="shared" si="0"/>
        <v>42972</v>
      </c>
      <c r="G32" s="36"/>
      <c r="H32" s="34">
        <f>F32-B3</f>
        <v>58</v>
      </c>
      <c r="I32" s="35">
        <f>I31-G3*2</f>
        <v>243.5999999999994</v>
      </c>
      <c r="J32" s="48"/>
      <c r="K32" s="18"/>
      <c r="L32" s="35">
        <f>C3-I32</f>
        <v>336.4000000000006</v>
      </c>
      <c r="M32" s="38">
        <f>IF(ISBLANK(K32),"",(C3-K32))</f>
      </c>
      <c r="N32" s="36">
        <f>L32/G3</f>
        <v>58.00000000000011</v>
      </c>
      <c r="O32" s="41">
        <f>IF(ISBLANK(K32),"",100-(K32*100)/C3)</f>
      </c>
      <c r="P32" s="52"/>
    </row>
    <row r="33" spans="1:16" ht="18.75">
      <c r="A33" s="52"/>
      <c r="B33" s="2"/>
      <c r="C33" s="20"/>
      <c r="D33" s="20"/>
      <c r="E33" s="35"/>
      <c r="F33" s="32">
        <f t="shared" si="0"/>
        <v>42974</v>
      </c>
      <c r="G33" s="36"/>
      <c r="H33" s="34">
        <f>F33-B3</f>
        <v>60</v>
      </c>
      <c r="I33" s="35">
        <f>I32-G3*2</f>
        <v>231.9999999999994</v>
      </c>
      <c r="J33" s="48"/>
      <c r="K33" s="18"/>
      <c r="L33" s="35">
        <f>C3-I33</f>
        <v>348.00000000000057</v>
      </c>
      <c r="M33" s="38">
        <f>IF(ISBLANK(K33),"",(C3-K33))</f>
      </c>
      <c r="N33" s="36">
        <f>L33/G3</f>
        <v>60.0000000000001</v>
      </c>
      <c r="O33" s="41">
        <f>IF(ISBLANK(K33),"",100-(K33*100)/C3)</f>
      </c>
      <c r="P33" s="52"/>
    </row>
    <row r="34" spans="1:16" ht="18.75">
      <c r="A34" s="52"/>
      <c r="B34" s="2"/>
      <c r="C34" s="20"/>
      <c r="D34" s="20"/>
      <c r="E34" s="35"/>
      <c r="F34" s="32">
        <f t="shared" si="0"/>
        <v>42976</v>
      </c>
      <c r="G34" s="36"/>
      <c r="H34" s="34">
        <f>F34-B3</f>
        <v>62</v>
      </c>
      <c r="I34" s="35">
        <f>I33-G3*2</f>
        <v>220.3999999999994</v>
      </c>
      <c r="J34" s="48"/>
      <c r="K34" s="18"/>
      <c r="L34" s="35">
        <f>C3-I34</f>
        <v>359.6000000000006</v>
      </c>
      <c r="M34" s="38">
        <f>IF(ISBLANK(K34),"",(C3-K34))</f>
      </c>
      <c r="N34" s="36">
        <f>L34/G3</f>
        <v>62.00000000000011</v>
      </c>
      <c r="O34" s="41">
        <f>IF(ISBLANK(K34),"",100-(K34*100)/C3)</f>
      </c>
      <c r="P34" s="52"/>
    </row>
    <row r="35" spans="1:16" ht="18.75">
      <c r="A35" s="52"/>
      <c r="B35" s="2"/>
      <c r="C35" s="20"/>
      <c r="D35" s="20"/>
      <c r="E35" s="35"/>
      <c r="F35" s="32">
        <f t="shared" si="0"/>
        <v>42978</v>
      </c>
      <c r="G35" s="36"/>
      <c r="H35" s="34">
        <f>F35-B3</f>
        <v>64</v>
      </c>
      <c r="I35" s="35">
        <f>I34-G3*2</f>
        <v>208.79999999999941</v>
      </c>
      <c r="J35" s="48"/>
      <c r="K35" s="18"/>
      <c r="L35" s="35">
        <f>C3-I35</f>
        <v>371.2000000000006</v>
      </c>
      <c r="M35" s="38">
        <f>IF(ISBLANK(K35),"",(C3-K35))</f>
      </c>
      <c r="N35" s="36">
        <f>L35/G3</f>
        <v>64.00000000000011</v>
      </c>
      <c r="O35" s="41">
        <f>IF(ISBLANK(K35),"",100-(K35*100)/C3)</f>
      </c>
      <c r="P35" s="52"/>
    </row>
    <row r="36" spans="1:16" ht="18.75">
      <c r="A36" s="52"/>
      <c r="B36" s="2"/>
      <c r="C36" s="20"/>
      <c r="D36" s="20"/>
      <c r="E36" s="35"/>
      <c r="F36" s="32">
        <f t="shared" si="0"/>
        <v>42980</v>
      </c>
      <c r="G36" s="36"/>
      <c r="H36" s="34">
        <f>F36-B3</f>
        <v>66</v>
      </c>
      <c r="I36" s="35">
        <f>I35-G3*2</f>
        <v>197.19999999999942</v>
      </c>
      <c r="J36" s="48"/>
      <c r="K36" s="18"/>
      <c r="L36" s="35">
        <f>C3-I36</f>
        <v>382.8000000000006</v>
      </c>
      <c r="M36" s="38">
        <f>IF(ISBLANK(K36),"",(C3-K36))</f>
      </c>
      <c r="N36" s="36">
        <f>L36/G3</f>
        <v>66.0000000000001</v>
      </c>
      <c r="O36" s="41">
        <f>IF(ISBLANK(K36),"",100-(K36*100)/C3)</f>
      </c>
      <c r="P36" s="52"/>
    </row>
    <row r="37" spans="1:16" ht="18.75">
      <c r="A37" s="52"/>
      <c r="B37" s="2"/>
      <c r="C37" s="20"/>
      <c r="D37" s="20"/>
      <c r="E37" s="35"/>
      <c r="F37" s="32">
        <f t="shared" si="0"/>
        <v>42982</v>
      </c>
      <c r="G37" s="36"/>
      <c r="H37" s="34">
        <f>F37-B3</f>
        <v>68</v>
      </c>
      <c r="I37" s="35">
        <f>I36-G3*2</f>
        <v>185.59999999999943</v>
      </c>
      <c r="J37" s="48"/>
      <c r="K37" s="18"/>
      <c r="L37" s="35">
        <f>C3-I37</f>
        <v>394.40000000000055</v>
      </c>
      <c r="M37" s="38">
        <f>IF(ISBLANK(K37),"",(C3-K37))</f>
      </c>
      <c r="N37" s="36">
        <f>L37/G3</f>
        <v>68.0000000000001</v>
      </c>
      <c r="O37" s="41">
        <f>IF(ISBLANK(K37),"",100-(K37*100)/C3)</f>
      </c>
      <c r="P37" s="52"/>
    </row>
    <row r="38" spans="1:16" ht="18.75">
      <c r="A38" s="52"/>
      <c r="B38" s="2"/>
      <c r="C38" s="20"/>
      <c r="D38" s="20"/>
      <c r="E38" s="35"/>
      <c r="F38" s="32">
        <f t="shared" si="0"/>
        <v>42984</v>
      </c>
      <c r="G38" s="36"/>
      <c r="H38" s="34">
        <f>F38-B3</f>
        <v>70</v>
      </c>
      <c r="I38" s="35">
        <f>I37-G3*2</f>
        <v>173.99999999999943</v>
      </c>
      <c r="J38" s="48"/>
      <c r="K38" s="18"/>
      <c r="L38" s="35">
        <f>C3-I38</f>
        <v>406.00000000000057</v>
      </c>
      <c r="M38" s="38">
        <f>IF(ISBLANK(K38),"",(C3-K38))</f>
      </c>
      <c r="N38" s="36">
        <f>L38/G3</f>
        <v>70.0000000000001</v>
      </c>
      <c r="O38" s="41">
        <f>IF(ISBLANK(K38),"",100-(K38*100)/C3)</f>
      </c>
      <c r="P38" s="52"/>
    </row>
    <row r="39" spans="1:16" ht="18.75">
      <c r="A39" s="52"/>
      <c r="B39" s="2"/>
      <c r="C39" s="20"/>
      <c r="D39" s="20"/>
      <c r="E39" s="35"/>
      <c r="F39" s="32">
        <f t="shared" si="0"/>
        <v>42986</v>
      </c>
      <c r="G39" s="36"/>
      <c r="H39" s="34">
        <f>F39-B3</f>
        <v>72</v>
      </c>
      <c r="I39" s="35">
        <f>I38-G3*2</f>
        <v>162.39999999999944</v>
      </c>
      <c r="J39" s="48"/>
      <c r="K39" s="18"/>
      <c r="L39" s="35">
        <f>C3-I39</f>
        <v>417.6000000000006</v>
      </c>
      <c r="M39" s="38">
        <f>IF(ISBLANK(K39),"",(C3-K39))</f>
      </c>
      <c r="N39" s="36">
        <f>L39/G3</f>
        <v>72.0000000000001</v>
      </c>
      <c r="O39" s="41">
        <f>IF(ISBLANK(K39),"",100-(K39*100)/C3)</f>
      </c>
      <c r="P39" s="52"/>
    </row>
    <row r="40" spans="1:16" ht="18.75">
      <c r="A40" s="52"/>
      <c r="B40" s="2"/>
      <c r="C40" s="20"/>
      <c r="D40" s="20"/>
      <c r="E40" s="35"/>
      <c r="F40" s="32">
        <f t="shared" si="0"/>
        <v>42988</v>
      </c>
      <c r="G40" s="36"/>
      <c r="H40" s="34">
        <f>F40-B3</f>
        <v>74</v>
      </c>
      <c r="I40" s="35">
        <f>I39-G3*2</f>
        <v>150.79999999999944</v>
      </c>
      <c r="J40" s="48"/>
      <c r="K40" s="18"/>
      <c r="L40" s="35">
        <f>C3-I40</f>
        <v>429.20000000000056</v>
      </c>
      <c r="M40" s="38">
        <f>IF(ISBLANK(K40),"",(C3-K40))</f>
      </c>
      <c r="N40" s="36">
        <f>L40/G3</f>
        <v>74.0000000000001</v>
      </c>
      <c r="O40" s="41">
        <f>IF(ISBLANK(K40),"",100-(K40*100)/C3)</f>
      </c>
      <c r="P40" s="52"/>
    </row>
    <row r="41" spans="1:16" ht="18.75">
      <c r="A41" s="52"/>
      <c r="B41" s="2"/>
      <c r="C41" s="20"/>
      <c r="D41" s="20"/>
      <c r="E41" s="35"/>
      <c r="F41" s="32">
        <f t="shared" si="0"/>
        <v>42990</v>
      </c>
      <c r="G41" s="36"/>
      <c r="H41" s="34">
        <f>F41-B3</f>
        <v>76</v>
      </c>
      <c r="I41" s="35">
        <f>I40-G3*2</f>
        <v>139.19999999999945</v>
      </c>
      <c r="J41" s="48"/>
      <c r="K41" s="18"/>
      <c r="L41" s="35">
        <f>C3-I41</f>
        <v>440.8000000000005</v>
      </c>
      <c r="M41" s="38">
        <f>IF(ISBLANK(K41),"",(C3-K41))</f>
      </c>
      <c r="N41" s="36">
        <f>L41/G3</f>
        <v>76.0000000000001</v>
      </c>
      <c r="O41" s="41">
        <f>IF(ISBLANK(K41),"",100-(K41*100)/C3)</f>
      </c>
      <c r="P41" s="52"/>
    </row>
    <row r="42" spans="1:16" ht="18.75">
      <c r="A42" s="52"/>
      <c r="B42" s="2"/>
      <c r="C42" s="20"/>
      <c r="D42" s="20"/>
      <c r="E42" s="35"/>
      <c r="F42" s="32">
        <f t="shared" si="0"/>
        <v>42992</v>
      </c>
      <c r="G42" s="36"/>
      <c r="H42" s="34">
        <f>F42-B3</f>
        <v>78</v>
      </c>
      <c r="I42" s="35">
        <f>I41-G3*2</f>
        <v>127.59999999999945</v>
      </c>
      <c r="J42" s="48"/>
      <c r="K42" s="18"/>
      <c r="L42" s="35">
        <f>C3-I42</f>
        <v>452.40000000000055</v>
      </c>
      <c r="M42" s="38">
        <f>IF(ISBLANK(K42),"",(C3-K42))</f>
      </c>
      <c r="N42" s="36">
        <f>L42/G3</f>
        <v>78.0000000000001</v>
      </c>
      <c r="O42" s="41">
        <f>IF(ISBLANK(K42),"",100-(K42*100)/C3)</f>
      </c>
      <c r="P42" s="52"/>
    </row>
    <row r="43" spans="1:16" ht="18.75">
      <c r="A43" s="52"/>
      <c r="B43" s="2"/>
      <c r="C43" s="20"/>
      <c r="D43" s="20"/>
      <c r="E43" s="35"/>
      <c r="F43" s="32">
        <f t="shared" si="0"/>
        <v>42994</v>
      </c>
      <c r="G43" s="36"/>
      <c r="H43" s="34">
        <f>F43-B3</f>
        <v>80</v>
      </c>
      <c r="I43" s="35">
        <f>I42-G3*2</f>
        <v>115.99999999999946</v>
      </c>
      <c r="J43" s="48"/>
      <c r="K43" s="18"/>
      <c r="L43" s="35">
        <f>C3-I43</f>
        <v>464.00000000000057</v>
      </c>
      <c r="M43" s="38">
        <f>IF(ISBLANK(K43),"",(C3-K43))</f>
      </c>
      <c r="N43" s="36">
        <f>L43/G3</f>
        <v>80.0000000000001</v>
      </c>
      <c r="O43" s="41">
        <f>IF(ISBLANK(K43),"",100-(K43*100)/C3)</f>
      </c>
      <c r="P43" s="52"/>
    </row>
    <row r="44" spans="1:16" ht="18.75">
      <c r="A44" s="52"/>
      <c r="B44" s="2"/>
      <c r="C44" s="20"/>
      <c r="D44" s="20"/>
      <c r="E44" s="35"/>
      <c r="F44" s="32">
        <f t="shared" si="0"/>
        <v>42996</v>
      </c>
      <c r="G44" s="36"/>
      <c r="H44" s="34">
        <f>F44-B3</f>
        <v>82</v>
      </c>
      <c r="I44" s="35">
        <f>I43-G3*2</f>
        <v>104.39999999999947</v>
      </c>
      <c r="J44" s="48"/>
      <c r="K44" s="18"/>
      <c r="L44" s="35">
        <f>C3-I44</f>
        <v>475.60000000000053</v>
      </c>
      <c r="M44" s="38">
        <f>IF(ISBLANK(K44),"",(C3-K44))</f>
      </c>
      <c r="N44" s="36">
        <f>L44/G3</f>
        <v>82.0000000000001</v>
      </c>
      <c r="O44" s="41">
        <f>IF(ISBLANK(K44),"",100-(K44*100)/C3)</f>
      </c>
      <c r="P44" s="52"/>
    </row>
    <row r="45" spans="1:16" ht="18.75">
      <c r="A45" s="52"/>
      <c r="B45" s="2"/>
      <c r="C45" s="20"/>
      <c r="D45" s="20"/>
      <c r="E45" s="35"/>
      <c r="F45" s="32">
        <f t="shared" si="0"/>
        <v>42998</v>
      </c>
      <c r="G45" s="36"/>
      <c r="H45" s="34">
        <f>F45-B3</f>
        <v>84</v>
      </c>
      <c r="I45" s="35">
        <f>I44-G3*2</f>
        <v>92.79999999999947</v>
      </c>
      <c r="J45" s="48"/>
      <c r="K45" s="18"/>
      <c r="L45" s="35">
        <f>C3-I45</f>
        <v>487.2000000000005</v>
      </c>
      <c r="M45" s="38">
        <f>IF(ISBLANK(K45),"",(C3-K45))</f>
      </c>
      <c r="N45" s="36">
        <f>L45/G3</f>
        <v>84.00000000000009</v>
      </c>
      <c r="O45" s="41">
        <f>IF(ISBLANK(K45),"",100-(K45*100)/C3)</f>
      </c>
      <c r="P45" s="52"/>
    </row>
    <row r="46" spans="1:16" ht="18.75">
      <c r="A46" s="52"/>
      <c r="B46" s="2"/>
      <c r="C46" s="20"/>
      <c r="D46" s="20"/>
      <c r="E46" s="35"/>
      <c r="F46" s="32">
        <f t="shared" si="0"/>
        <v>43000</v>
      </c>
      <c r="G46" s="36"/>
      <c r="H46" s="34">
        <f>F46-B3</f>
        <v>86</v>
      </c>
      <c r="I46" s="35">
        <f>I45-G3*2</f>
        <v>81.19999999999948</v>
      </c>
      <c r="J46" s="48"/>
      <c r="K46" s="18"/>
      <c r="L46" s="35">
        <f>C3-I46</f>
        <v>498.8000000000005</v>
      </c>
      <c r="M46" s="38">
        <f>IF(ISBLANK(K46),"",(C3-K46))</f>
      </c>
      <c r="N46" s="36">
        <f>L46/G3</f>
        <v>86.0000000000001</v>
      </c>
      <c r="O46" s="41">
        <f>IF(ISBLANK(K46),"",100-(K46*100)/C3)</f>
      </c>
      <c r="P46" s="52"/>
    </row>
    <row r="47" spans="1:16" ht="18.75">
      <c r="A47" s="52"/>
      <c r="B47" s="2"/>
      <c r="C47" s="20"/>
      <c r="D47" s="20"/>
      <c r="E47" s="35"/>
      <c r="F47" s="32">
        <f t="shared" si="0"/>
        <v>43002</v>
      </c>
      <c r="G47" s="36"/>
      <c r="H47" s="34">
        <f>F47-B3</f>
        <v>88</v>
      </c>
      <c r="I47" s="35">
        <f>I46-G3*2</f>
        <v>69.59999999999948</v>
      </c>
      <c r="J47" s="48"/>
      <c r="K47" s="18"/>
      <c r="L47" s="35">
        <f>C3-I47</f>
        <v>510.40000000000055</v>
      </c>
      <c r="M47" s="38">
        <f>IF(ISBLANK(K47),"",(C3-K47))</f>
      </c>
      <c r="N47" s="36">
        <f>L47/G3</f>
        <v>88.0000000000001</v>
      </c>
      <c r="O47" s="41">
        <f>IF(ISBLANK(K47),"",100-(K47*100)/C3)</f>
      </c>
      <c r="P47" s="52"/>
    </row>
    <row r="48" spans="1:16" ht="18.75">
      <c r="A48" s="52"/>
      <c r="B48" s="2"/>
      <c r="C48" s="20"/>
      <c r="D48" s="20"/>
      <c r="E48" s="35"/>
      <c r="F48" s="32">
        <f t="shared" si="0"/>
        <v>43004</v>
      </c>
      <c r="G48" s="36"/>
      <c r="H48" s="34">
        <f>F48-B3</f>
        <v>90</v>
      </c>
      <c r="I48" s="35">
        <f>I47-G3*2</f>
        <v>57.99999999999948</v>
      </c>
      <c r="J48" s="48"/>
      <c r="K48" s="18"/>
      <c r="L48" s="35">
        <f>C3-I48</f>
        <v>522.0000000000006</v>
      </c>
      <c r="M48" s="38">
        <f>IF(ISBLANK(K48),"",(C3-K48))</f>
      </c>
      <c r="N48" s="36">
        <f>L48/G3</f>
        <v>90.0000000000001</v>
      </c>
      <c r="O48" s="41">
        <f>IF(ISBLANK(K48),"",100-(K48*100)/C3)</f>
      </c>
      <c r="P48" s="52"/>
    </row>
    <row r="49" spans="1:16" ht="18.75">
      <c r="A49" s="52"/>
      <c r="B49" s="2"/>
      <c r="C49" s="20"/>
      <c r="D49" s="20"/>
      <c r="E49" s="35"/>
      <c r="F49" s="32">
        <f t="shared" si="0"/>
        <v>43006</v>
      </c>
      <c r="G49" s="36"/>
      <c r="H49" s="34">
        <f>F49-B3</f>
        <v>92</v>
      </c>
      <c r="I49" s="35">
        <f>I48-G3*2</f>
        <v>46.39999999999948</v>
      </c>
      <c r="J49" s="48"/>
      <c r="K49" s="18"/>
      <c r="L49" s="35">
        <f>C3-I49</f>
        <v>533.6000000000005</v>
      </c>
      <c r="M49" s="38">
        <f>IF(ISBLANK(K49),"",(C3-K49))</f>
      </c>
      <c r="N49" s="36">
        <f>L49/G3</f>
        <v>92.00000000000009</v>
      </c>
      <c r="O49" s="41">
        <f>IF(ISBLANK(K49),"",100-(K49*100)/C3)</f>
      </c>
      <c r="P49" s="52"/>
    </row>
  </sheetData>
  <sheetProtection password="CE28" sheet="1" objects="1" scenarios="1"/>
  <protectedRanges>
    <protectedRange password="CE28" sqref="A2:P2 A3:A49 J3:J49 P3:P49" name="Диапазон2"/>
    <protectedRange password="CE28" sqref="A2:P2 B3:C3 A3:A49 J3:K49 P3:P49" name="Диапазон1"/>
  </protectedRanges>
  <printOptions/>
  <pageMargins left="0.1968503937007874" right="0.1968503937007874" top="0.1968503937007874" bottom="0.1968503937007874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3"/>
  <sheetViews>
    <sheetView zoomScale="110" zoomScaleNormal="110" zoomScalePageLayoutView="0" workbookViewId="0" topLeftCell="A1">
      <selection activeCell="J5" sqref="J5"/>
    </sheetView>
  </sheetViews>
  <sheetFormatPr defaultColWidth="9.140625" defaultRowHeight="15"/>
  <cols>
    <col min="1" max="1" width="4.7109375" style="46" customWidth="1"/>
    <col min="2" max="2" width="12.00390625" style="4" customWidth="1"/>
    <col min="3" max="3" width="9.140625" style="23" customWidth="1"/>
    <col min="4" max="4" width="8.140625" style="23" customWidth="1"/>
    <col min="5" max="5" width="8.57421875" style="23" customWidth="1"/>
    <col min="6" max="6" width="10.00390625" style="1" customWidth="1"/>
    <col min="7" max="7" width="5.28125" style="3" customWidth="1"/>
    <col min="8" max="8" width="6.421875" style="6" customWidth="1"/>
    <col min="9" max="9" width="10.57421875" style="23" customWidth="1"/>
    <col min="10" max="10" width="9.57421875" style="50" customWidth="1"/>
    <col min="11" max="11" width="9.421875" style="23" customWidth="1"/>
    <col min="12" max="12" width="9.00390625" style="23" customWidth="1"/>
    <col min="13" max="13" width="8.421875" style="23" customWidth="1"/>
    <col min="14" max="14" width="6.8515625" style="3" customWidth="1"/>
    <col min="15" max="15" width="9.140625" style="7" customWidth="1"/>
    <col min="16" max="16" width="15.28125" style="55" customWidth="1"/>
    <col min="17" max="16384" width="9.140625" style="3" customWidth="1"/>
  </cols>
  <sheetData>
    <row r="2" spans="1:16" s="5" customFormat="1" ht="171">
      <c r="A2" s="42" t="s">
        <v>0</v>
      </c>
      <c r="B2" s="14" t="s">
        <v>10</v>
      </c>
      <c r="C2" s="16" t="s">
        <v>4</v>
      </c>
      <c r="D2" s="17" t="s">
        <v>15</v>
      </c>
      <c r="E2" s="26" t="s">
        <v>9</v>
      </c>
      <c r="F2" s="27" t="s">
        <v>12</v>
      </c>
      <c r="G2" s="28" t="s">
        <v>8</v>
      </c>
      <c r="H2" s="29" t="s">
        <v>7</v>
      </c>
      <c r="I2" s="30" t="s">
        <v>13</v>
      </c>
      <c r="J2" s="47" t="s">
        <v>14</v>
      </c>
      <c r="K2" s="24" t="s">
        <v>1</v>
      </c>
      <c r="L2" s="26" t="s">
        <v>2</v>
      </c>
      <c r="M2" s="39" t="s">
        <v>3</v>
      </c>
      <c r="N2" s="37" t="s">
        <v>11</v>
      </c>
      <c r="O2" s="40" t="s">
        <v>5</v>
      </c>
      <c r="P2" s="51" t="s">
        <v>6</v>
      </c>
    </row>
    <row r="3" spans="1:16" ht="18.75">
      <c r="A3" s="43"/>
      <c r="B3" s="15">
        <v>42914</v>
      </c>
      <c r="C3" s="18">
        <v>580</v>
      </c>
      <c r="D3" s="19">
        <f>C3-(C3/100)*30</f>
        <v>406</v>
      </c>
      <c r="E3" s="31">
        <f>(C3/100)*30</f>
        <v>174</v>
      </c>
      <c r="F3" s="32"/>
      <c r="G3" s="33">
        <f>(C3/100)*1</f>
        <v>5.8</v>
      </c>
      <c r="H3" s="34"/>
      <c r="I3" s="35"/>
      <c r="J3" s="48"/>
      <c r="K3" s="18"/>
      <c r="L3" s="35"/>
      <c r="M3" s="38"/>
      <c r="N3" s="36"/>
      <c r="O3" s="41"/>
      <c r="P3" s="52"/>
    </row>
    <row r="4" spans="1:16" ht="18.75">
      <c r="A4" s="43"/>
      <c r="B4" s="2"/>
      <c r="C4" s="20"/>
      <c r="D4" s="20"/>
      <c r="E4" s="35"/>
      <c r="F4" s="32">
        <f>B3+2</f>
        <v>42916</v>
      </c>
      <c r="G4" s="36"/>
      <c r="H4" s="34">
        <f>F4-B3</f>
        <v>2</v>
      </c>
      <c r="I4" s="35">
        <f>C3-G3*2</f>
        <v>568.4</v>
      </c>
      <c r="J4" s="48">
        <v>42917</v>
      </c>
      <c r="K4" s="18">
        <v>570</v>
      </c>
      <c r="L4" s="35">
        <f>C3-I4</f>
        <v>11.600000000000023</v>
      </c>
      <c r="M4" s="38">
        <f>IF(ISBLANK(K4),"",(C3-K4))</f>
        <v>10</v>
      </c>
      <c r="N4" s="36">
        <f>L4/G3</f>
        <v>2.000000000000004</v>
      </c>
      <c r="O4" s="41">
        <f>IF(ISBLANK(K4),"",100-(K4*100)/C3)</f>
        <v>1.7241379310344769</v>
      </c>
      <c r="P4" s="52"/>
    </row>
    <row r="5" spans="1:16" ht="18.75">
      <c r="A5" s="43"/>
      <c r="B5" s="2"/>
      <c r="C5" s="20"/>
      <c r="D5" s="20"/>
      <c r="E5" s="35"/>
      <c r="F5" s="32">
        <f>F4+2</f>
        <v>42918</v>
      </c>
      <c r="G5" s="36"/>
      <c r="H5" s="34">
        <f>F5-B3</f>
        <v>4</v>
      </c>
      <c r="I5" s="35">
        <f>I4-G3*2</f>
        <v>556.8</v>
      </c>
      <c r="J5" s="48"/>
      <c r="K5" s="18">
        <v>530</v>
      </c>
      <c r="L5" s="35">
        <f>C3-I5</f>
        <v>23.200000000000045</v>
      </c>
      <c r="M5" s="38">
        <f>IF(ISBLANK(K5),"",(C3-K5))</f>
        <v>50</v>
      </c>
      <c r="N5" s="36">
        <f>L5/G3</f>
        <v>4.000000000000008</v>
      </c>
      <c r="O5" s="41">
        <f>IF(ISBLANK(K5),"",100-(K5*100)/C3)</f>
        <v>8.620689655172413</v>
      </c>
      <c r="P5" s="52"/>
    </row>
    <row r="6" spans="1:16" ht="18.75">
      <c r="A6" s="43"/>
      <c r="B6" s="2"/>
      <c r="C6" s="20"/>
      <c r="D6" s="20"/>
      <c r="E6" s="35"/>
      <c r="F6" s="32">
        <f aca="true" t="shared" si="0" ref="F6:F23">F5+2</f>
        <v>42920</v>
      </c>
      <c r="G6" s="36"/>
      <c r="H6" s="34">
        <f>F6-B3</f>
        <v>6</v>
      </c>
      <c r="I6" s="35">
        <f>I5-G3*2</f>
        <v>545.1999999999999</v>
      </c>
      <c r="J6" s="48"/>
      <c r="K6" s="18">
        <v>530</v>
      </c>
      <c r="L6" s="35">
        <f>C3-I6</f>
        <v>34.80000000000007</v>
      </c>
      <c r="M6" s="38">
        <f>IF(ISBLANK(K6),"",(C3-K6))</f>
        <v>50</v>
      </c>
      <c r="N6" s="36">
        <f>L6/G3</f>
        <v>6.0000000000000115</v>
      </c>
      <c r="O6" s="41">
        <f>IF(ISBLANK(K6),"",100-(K6*100)/C3)</f>
        <v>8.620689655172413</v>
      </c>
      <c r="P6" s="52"/>
    </row>
    <row r="7" spans="1:16" ht="18.75">
      <c r="A7" s="43"/>
      <c r="B7" s="2"/>
      <c r="C7" s="20"/>
      <c r="D7" s="20"/>
      <c r="E7" s="35"/>
      <c r="F7" s="32">
        <f t="shared" si="0"/>
        <v>42922</v>
      </c>
      <c r="G7" s="36"/>
      <c r="H7" s="34">
        <f>F7-B3</f>
        <v>8</v>
      </c>
      <c r="I7" s="35">
        <f>I6-G3*2</f>
        <v>533.5999999999999</v>
      </c>
      <c r="J7" s="48"/>
      <c r="K7" s="18">
        <v>500</v>
      </c>
      <c r="L7" s="35">
        <f>C3-I7</f>
        <v>46.40000000000009</v>
      </c>
      <c r="M7" s="38">
        <f>IF(ISBLANK(K7),"",(C3-K7))</f>
        <v>80</v>
      </c>
      <c r="N7" s="36">
        <f>L7/G3</f>
        <v>8.000000000000016</v>
      </c>
      <c r="O7" s="41">
        <f>IF(ISBLANK(K7),"",100-(K7*100)/C3)</f>
        <v>13.793103448275858</v>
      </c>
      <c r="P7" s="52"/>
    </row>
    <row r="8" spans="1:16" ht="18.75">
      <c r="A8" s="43"/>
      <c r="B8" s="2"/>
      <c r="C8" s="20"/>
      <c r="D8" s="20"/>
      <c r="E8" s="35"/>
      <c r="F8" s="32">
        <f t="shared" si="0"/>
        <v>42924</v>
      </c>
      <c r="G8" s="36"/>
      <c r="H8" s="34">
        <f>F8-B3</f>
        <v>10</v>
      </c>
      <c r="I8" s="35">
        <f>I7-G3*2</f>
        <v>521.9999999999999</v>
      </c>
      <c r="J8" s="48"/>
      <c r="K8" s="18"/>
      <c r="L8" s="35">
        <f>C3-I8</f>
        <v>58.000000000000114</v>
      </c>
      <c r="M8" s="38">
        <f>IF(ISBLANK(K8),"",(C3-K8))</f>
      </c>
      <c r="N8" s="36">
        <f>L8/G3</f>
        <v>10.00000000000002</v>
      </c>
      <c r="O8" s="41">
        <f>IF(ISBLANK(K8),"",100-(K8*100)/C3)</f>
      </c>
      <c r="P8" s="52"/>
    </row>
    <row r="9" spans="1:16" ht="18.75">
      <c r="A9" s="43"/>
      <c r="B9" s="2"/>
      <c r="C9" s="20"/>
      <c r="D9" s="20"/>
      <c r="E9" s="35"/>
      <c r="F9" s="32">
        <f t="shared" si="0"/>
        <v>42926</v>
      </c>
      <c r="G9" s="36"/>
      <c r="H9" s="34">
        <f>F9-B3</f>
        <v>12</v>
      </c>
      <c r="I9" s="35">
        <f>I8-G3*2</f>
        <v>510.39999999999986</v>
      </c>
      <c r="J9" s="48"/>
      <c r="K9" s="18"/>
      <c r="L9" s="35">
        <f>C3-I9</f>
        <v>69.60000000000014</v>
      </c>
      <c r="M9" s="38">
        <f>IF(ISBLANK(K9),"",(C3-K9))</f>
      </c>
      <c r="N9" s="36">
        <f>L9/G3</f>
        <v>12.000000000000023</v>
      </c>
      <c r="O9" s="41">
        <f>IF(ISBLANK(K9),"",100-(K9*100)/C3)</f>
      </c>
      <c r="P9" s="52"/>
    </row>
    <row r="10" spans="1:16" ht="18.75">
      <c r="A10" s="43"/>
      <c r="B10" s="2"/>
      <c r="C10" s="20"/>
      <c r="D10" s="20"/>
      <c r="E10" s="35"/>
      <c r="F10" s="32">
        <f t="shared" si="0"/>
        <v>42928</v>
      </c>
      <c r="G10" s="36"/>
      <c r="H10" s="34">
        <f>F10-B3</f>
        <v>14</v>
      </c>
      <c r="I10" s="35">
        <f>I9-G3*2</f>
        <v>498.79999999999984</v>
      </c>
      <c r="J10" s="48"/>
      <c r="K10" s="18"/>
      <c r="L10" s="35">
        <f>C3-I10</f>
        <v>81.20000000000016</v>
      </c>
      <c r="M10" s="38">
        <f>IF(ISBLANK(K10),"",(C3-K10))</f>
      </c>
      <c r="N10" s="36">
        <f>L10/G3</f>
        <v>14.000000000000028</v>
      </c>
      <c r="O10" s="41">
        <f>IF(ISBLANK(K10),"",100-(K10*100)/C3)</f>
      </c>
      <c r="P10" s="52"/>
    </row>
    <row r="11" spans="1:16" ht="18.75">
      <c r="A11" s="43"/>
      <c r="B11" s="2"/>
      <c r="C11" s="20"/>
      <c r="D11" s="20"/>
      <c r="E11" s="35"/>
      <c r="F11" s="32">
        <f t="shared" si="0"/>
        <v>42930</v>
      </c>
      <c r="G11" s="36"/>
      <c r="H11" s="34">
        <f>F11-B3</f>
        <v>16</v>
      </c>
      <c r="I11" s="35">
        <f>I10-G3*2</f>
        <v>487.1999999999998</v>
      </c>
      <c r="J11" s="48"/>
      <c r="K11" s="18"/>
      <c r="L11" s="35">
        <f>C3-I11</f>
        <v>92.80000000000018</v>
      </c>
      <c r="M11" s="38">
        <f>IF(ISBLANK(K11),"",(C3-K11))</f>
      </c>
      <c r="N11" s="36">
        <f>L11/G3</f>
        <v>16.000000000000032</v>
      </c>
      <c r="O11" s="41">
        <f>IF(ISBLANK(K11),"",100-(K11*100)/C3)</f>
      </c>
      <c r="P11" s="52"/>
    </row>
    <row r="12" spans="1:16" ht="18.75">
      <c r="A12" s="43"/>
      <c r="B12" s="2"/>
      <c r="C12" s="20"/>
      <c r="D12" s="20"/>
      <c r="E12" s="35"/>
      <c r="F12" s="32">
        <f t="shared" si="0"/>
        <v>42932</v>
      </c>
      <c r="G12" s="36"/>
      <c r="H12" s="34">
        <f>F12-B3</f>
        <v>18</v>
      </c>
      <c r="I12" s="35">
        <f>I11-G3*2</f>
        <v>475.5999999999998</v>
      </c>
      <c r="J12" s="48"/>
      <c r="K12" s="18"/>
      <c r="L12" s="35">
        <f>C3-I12</f>
        <v>104.4000000000002</v>
      </c>
      <c r="M12" s="38">
        <f>IF(ISBLANK(K12),"",(C3-K12))</f>
      </c>
      <c r="N12" s="36">
        <f>L12/G3</f>
        <v>18.000000000000036</v>
      </c>
      <c r="O12" s="41">
        <f>IF(ISBLANK(K12),"",100-(K12*100)/C3)</f>
      </c>
      <c r="P12" s="52"/>
    </row>
    <row r="13" spans="1:16" ht="18.75">
      <c r="A13" s="43"/>
      <c r="B13" s="2"/>
      <c r="C13" s="20"/>
      <c r="D13" s="20"/>
      <c r="E13" s="35"/>
      <c r="F13" s="32">
        <f t="shared" si="0"/>
        <v>42934</v>
      </c>
      <c r="G13" s="36"/>
      <c r="H13" s="34">
        <f>F13-B3</f>
        <v>20</v>
      </c>
      <c r="I13" s="35">
        <f>I12-G3*2</f>
        <v>463.9999999999998</v>
      </c>
      <c r="J13" s="48"/>
      <c r="K13" s="18"/>
      <c r="L13" s="35">
        <f>C3-I13</f>
        <v>116.00000000000023</v>
      </c>
      <c r="M13" s="38">
        <f>IF(ISBLANK(K13),"",(C3-K13))</f>
      </c>
      <c r="N13" s="36">
        <f>L13/G3</f>
        <v>20.00000000000004</v>
      </c>
      <c r="O13" s="41">
        <f>IF(ISBLANK(K13),"",100-(K13*100)/C3)</f>
      </c>
      <c r="P13" s="52"/>
    </row>
    <row r="14" spans="1:16" ht="18.75">
      <c r="A14" s="43"/>
      <c r="B14" s="2"/>
      <c r="C14" s="20"/>
      <c r="D14" s="20"/>
      <c r="E14" s="35"/>
      <c r="F14" s="32">
        <f t="shared" si="0"/>
        <v>42936</v>
      </c>
      <c r="G14" s="36"/>
      <c r="H14" s="34">
        <f>F14-B3</f>
        <v>22</v>
      </c>
      <c r="I14" s="35">
        <f>I13-G3*2</f>
        <v>452.39999999999975</v>
      </c>
      <c r="J14" s="48"/>
      <c r="K14" s="18"/>
      <c r="L14" s="35">
        <f>C3-I14</f>
        <v>127.60000000000025</v>
      </c>
      <c r="M14" s="38">
        <f>IF(ISBLANK(K14),"",(C3-K14))</f>
      </c>
      <c r="N14" s="36">
        <f>L14/G3</f>
        <v>22.000000000000043</v>
      </c>
      <c r="O14" s="41">
        <f>IF(ISBLANK(K14),"",100-(K14*100)/C3)</f>
      </c>
      <c r="P14" s="52"/>
    </row>
    <row r="15" spans="1:16" ht="18.75">
      <c r="A15" s="43"/>
      <c r="B15" s="2"/>
      <c r="C15" s="20"/>
      <c r="D15" s="20"/>
      <c r="E15" s="35"/>
      <c r="F15" s="32">
        <f t="shared" si="0"/>
        <v>42938</v>
      </c>
      <c r="G15" s="36"/>
      <c r="H15" s="34">
        <f>F15-B3</f>
        <v>24</v>
      </c>
      <c r="I15" s="35">
        <f>I14-G3*2</f>
        <v>440.7999999999997</v>
      </c>
      <c r="J15" s="48"/>
      <c r="K15" s="18"/>
      <c r="L15" s="35">
        <f>C3-I15</f>
        <v>139.20000000000027</v>
      </c>
      <c r="M15" s="38">
        <f>IF(ISBLANK(K15),"",(C3-K15))</f>
      </c>
      <c r="N15" s="36">
        <f>L15/G3</f>
        <v>24.000000000000046</v>
      </c>
      <c r="O15" s="41">
        <f>IF(ISBLANK(K15),"",100-(K15*100)/C3)</f>
      </c>
      <c r="P15" s="52"/>
    </row>
    <row r="16" spans="1:16" ht="18.75">
      <c r="A16" s="43"/>
      <c r="B16" s="2"/>
      <c r="C16" s="20"/>
      <c r="D16" s="20"/>
      <c r="E16" s="35"/>
      <c r="F16" s="32">
        <f t="shared" si="0"/>
        <v>42940</v>
      </c>
      <c r="G16" s="36"/>
      <c r="H16" s="34">
        <f>F16-B3</f>
        <v>26</v>
      </c>
      <c r="I16" s="35">
        <f>I15-G3*2</f>
        <v>429.1999999999997</v>
      </c>
      <c r="J16" s="48"/>
      <c r="K16" s="18"/>
      <c r="L16" s="35">
        <f>C3-I16</f>
        <v>150.8000000000003</v>
      </c>
      <c r="M16" s="38">
        <f>IF(ISBLANK(K16),"",(C3-K16))</f>
      </c>
      <c r="N16" s="36">
        <f>L16/G3</f>
        <v>26.000000000000053</v>
      </c>
      <c r="O16" s="41">
        <f>IF(ISBLANK(K16),"",100-(K16*100)/C3)</f>
      </c>
      <c r="P16" s="52"/>
    </row>
    <row r="17" spans="1:16" ht="18.75">
      <c r="A17" s="43"/>
      <c r="B17" s="2"/>
      <c r="C17" s="20"/>
      <c r="D17" s="20"/>
      <c r="E17" s="35"/>
      <c r="F17" s="32">
        <f t="shared" si="0"/>
        <v>42942</v>
      </c>
      <c r="G17" s="36"/>
      <c r="H17" s="34">
        <f>F17-B3</f>
        <v>28</v>
      </c>
      <c r="I17" s="35">
        <f>I16-G3*2</f>
        <v>417.5999999999997</v>
      </c>
      <c r="J17" s="48"/>
      <c r="K17" s="18"/>
      <c r="L17" s="35">
        <f>C3-I17</f>
        <v>162.40000000000032</v>
      </c>
      <c r="M17" s="38">
        <f>IF(ISBLANK(K17),"",(C3-K17))</f>
      </c>
      <c r="N17" s="36">
        <f>L17/G3</f>
        <v>28.000000000000057</v>
      </c>
      <c r="O17" s="41">
        <f>IF(ISBLANK(K17),"",100-(K17*100)/C3)</f>
      </c>
      <c r="P17" s="52"/>
    </row>
    <row r="18" spans="1:16" ht="18.75">
      <c r="A18" s="44"/>
      <c r="B18" s="8"/>
      <c r="C18" s="21"/>
      <c r="D18" s="21"/>
      <c r="E18" s="21"/>
      <c r="F18" s="13">
        <f t="shared" si="0"/>
        <v>42944</v>
      </c>
      <c r="G18" s="9"/>
      <c r="H18" s="12">
        <f>F18-B3</f>
        <v>30</v>
      </c>
      <c r="I18" s="25">
        <f>I17-G3*2</f>
        <v>405.99999999999966</v>
      </c>
      <c r="J18" s="49"/>
      <c r="K18" s="18"/>
      <c r="L18" s="25">
        <f>C3-I18</f>
        <v>174.00000000000034</v>
      </c>
      <c r="M18" s="21">
        <f>IF(ISBLANK(K18),"",(C3-K18))</f>
      </c>
      <c r="N18" s="9">
        <f>L18/G3</f>
        <v>30.00000000000006</v>
      </c>
      <c r="O18" s="41">
        <f>IF(ISBLANK(K18),"",100-(K18*100)/C3)</f>
      </c>
      <c r="P18" s="53">
        <f>IF(ISBLANK(K19),"",100-(K19*100)/C3)</f>
      </c>
    </row>
    <row r="19" spans="1:16" s="11" customFormat="1" ht="18.75">
      <c r="A19" s="45"/>
      <c r="B19" s="10"/>
      <c r="C19" s="22"/>
      <c r="D19" s="22"/>
      <c r="E19" s="35"/>
      <c r="F19" s="32">
        <f t="shared" si="0"/>
        <v>42946</v>
      </c>
      <c r="G19" s="36"/>
      <c r="H19" s="34">
        <f>F19-B3</f>
        <v>32</v>
      </c>
      <c r="I19" s="35">
        <f>I18-G3*2</f>
        <v>394.39999999999964</v>
      </c>
      <c r="J19" s="48"/>
      <c r="K19" s="18"/>
      <c r="L19" s="35">
        <f>C3-I19</f>
        <v>185.60000000000036</v>
      </c>
      <c r="M19" s="38">
        <f>IF(ISBLANK(K19),"",(C3-K19))</f>
      </c>
      <c r="N19" s="36">
        <f>L19/G3</f>
        <v>32.000000000000064</v>
      </c>
      <c r="O19" s="41">
        <f>IF(ISBLANK(K19),"",100-(K19*100)/C3)</f>
      </c>
      <c r="P19" s="54"/>
    </row>
    <row r="20" spans="1:16" ht="18.75">
      <c r="A20" s="43"/>
      <c r="B20" s="2"/>
      <c r="C20" s="20"/>
      <c r="D20" s="20"/>
      <c r="E20" s="35"/>
      <c r="F20" s="32">
        <f t="shared" si="0"/>
        <v>42948</v>
      </c>
      <c r="G20" s="36"/>
      <c r="H20" s="34">
        <f>F20-B3</f>
        <v>34</v>
      </c>
      <c r="I20" s="35">
        <f>I19-G3*2</f>
        <v>382.7999999999996</v>
      </c>
      <c r="J20" s="48"/>
      <c r="K20" s="18"/>
      <c r="L20" s="35">
        <f>C3-I20</f>
        <v>197.2000000000004</v>
      </c>
      <c r="M20" s="38">
        <f>IF(ISBLANK(K20),"",(C3-K20))</f>
      </c>
      <c r="N20" s="36">
        <f>L20/G3</f>
        <v>34.00000000000007</v>
      </c>
      <c r="O20" s="41">
        <f>IF(ISBLANK(K20),"",100-(K20*100)/C3)</f>
      </c>
      <c r="P20" s="52"/>
    </row>
    <row r="21" spans="1:16" ht="18.75">
      <c r="A21" s="43"/>
      <c r="B21" s="2"/>
      <c r="C21" s="20"/>
      <c r="D21" s="20"/>
      <c r="E21" s="35"/>
      <c r="F21" s="32">
        <f t="shared" si="0"/>
        <v>42950</v>
      </c>
      <c r="G21" s="36"/>
      <c r="H21" s="34">
        <f>F21-B3</f>
        <v>36</v>
      </c>
      <c r="I21" s="35">
        <f>I20-G3*2</f>
        <v>371.1999999999996</v>
      </c>
      <c r="J21" s="48"/>
      <c r="K21" s="18"/>
      <c r="L21" s="35">
        <f>C3-I21</f>
        <v>208.8000000000004</v>
      </c>
      <c r="M21" s="38">
        <f>IF(ISBLANK(K21),"",(C3-K21))</f>
      </c>
      <c r="N21" s="36">
        <f>L21/G3</f>
        <v>36.00000000000007</v>
      </c>
      <c r="O21" s="41">
        <f>IF(ISBLANK(K21),"",100-(K21*100)/C3)</f>
      </c>
      <c r="P21" s="52"/>
    </row>
    <row r="22" spans="1:16" ht="18.75">
      <c r="A22" s="43"/>
      <c r="B22" s="2"/>
      <c r="C22" s="20"/>
      <c r="D22" s="20"/>
      <c r="E22" s="35"/>
      <c r="F22" s="32">
        <f t="shared" si="0"/>
        <v>42952</v>
      </c>
      <c r="G22" s="36"/>
      <c r="H22" s="34">
        <f>F22-B3</f>
        <v>38</v>
      </c>
      <c r="I22" s="35">
        <f>I21-G3*2</f>
        <v>359.59999999999957</v>
      </c>
      <c r="J22" s="48"/>
      <c r="K22" s="18"/>
      <c r="L22" s="35">
        <f>C3-I22</f>
        <v>220.40000000000043</v>
      </c>
      <c r="M22" s="38">
        <f>IF(ISBLANK(K22),"",(C3-K22))</f>
      </c>
      <c r="N22" s="36">
        <f>L22/G3</f>
        <v>38.00000000000008</v>
      </c>
      <c r="O22" s="41">
        <f>IF(ISBLANK(K22),"",100-(K22*100)/C3)</f>
      </c>
      <c r="P22" s="52"/>
    </row>
    <row r="23" spans="1:16" ht="18.75">
      <c r="A23" s="43"/>
      <c r="B23" s="2"/>
      <c r="C23" s="20"/>
      <c r="D23" s="20"/>
      <c r="E23" s="35"/>
      <c r="F23" s="32">
        <f t="shared" si="0"/>
        <v>42954</v>
      </c>
      <c r="G23" s="36"/>
      <c r="H23" s="34">
        <f>F23-B3</f>
        <v>40</v>
      </c>
      <c r="I23" s="35">
        <f>I22-G3*2</f>
        <v>347.99999999999955</v>
      </c>
      <c r="J23" s="48"/>
      <c r="K23" s="18"/>
      <c r="L23" s="35">
        <f>C3-I23</f>
        <v>232.00000000000045</v>
      </c>
      <c r="M23" s="38">
        <f>IF(ISBLANK(K23),"",(C3-K23))</f>
      </c>
      <c r="N23" s="36">
        <f>L23/G3</f>
        <v>40.00000000000008</v>
      </c>
      <c r="O23" s="41">
        <f>IF(ISBLANK(K23),"",100-(K23*100)/C3)</f>
      </c>
      <c r="P23" s="52"/>
    </row>
  </sheetData>
  <sheetProtection password="CE28" sheet="1" objects="1" scenarios="1"/>
  <protectedRanges>
    <protectedRange password="CE28" sqref="A2:P2 A4:A23 B3:C3 J3:K22 J23:K23 P2:P23" name="Диапазон1"/>
  </protectedRanges>
  <printOptions/>
  <pageMargins left="0.1968503937007874" right="0.1968503937007874" top="0.1968503937007874" bottom="0.1968503937007874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4">
      <selection activeCell="G49" sqref="G49"/>
    </sheetView>
  </sheetViews>
  <sheetFormatPr defaultColWidth="9.140625" defaultRowHeight="15"/>
  <cols>
    <col min="1" max="1" width="9.140625" style="3" customWidth="1"/>
    <col min="2" max="2" width="9.140625" style="4" customWidth="1"/>
    <col min="3" max="5" width="9.140625" style="23" customWidth="1"/>
    <col min="6" max="6" width="9.140625" style="1" customWidth="1"/>
    <col min="7" max="7" width="9.140625" style="3" customWidth="1"/>
    <col min="8" max="8" width="9.140625" style="6" customWidth="1"/>
    <col min="9" max="9" width="9.140625" style="23" customWidth="1"/>
    <col min="10" max="10" width="9.140625" style="1" customWidth="1"/>
    <col min="11" max="13" width="9.140625" style="23" customWidth="1"/>
    <col min="14" max="14" width="9.140625" style="3" customWidth="1"/>
    <col min="15" max="15" width="9.140625" style="7" customWidth="1"/>
    <col min="16" max="16384" width="9.140625" style="3" customWidth="1"/>
  </cols>
  <sheetData/>
  <sheetProtection/>
  <protectedRanges>
    <protectedRange password="CE28" sqref="B3:C3 K3:K49 P3:P49" name="Диапазон2"/>
    <protectedRange password="CE28" sqref="B3:C3 K3:K49" name="Диапазон1"/>
  </protectedRanges>
  <printOptions/>
  <pageMargins left="0.1968503937007874" right="0.1968503937007874" top="0.1968503937007874" bottom="0.1968503937007874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2017-06-28T09:32:31Z</cp:lastPrinted>
  <dcterms:created xsi:type="dcterms:W3CDTF">2017-06-27T21:13:53Z</dcterms:created>
  <dcterms:modified xsi:type="dcterms:W3CDTF">2017-06-28T10:04:01Z</dcterms:modified>
  <cp:category/>
  <cp:version/>
  <cp:contentType/>
  <cp:contentStatus/>
</cp:coreProperties>
</file>